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<sst xmlns="http://schemas.openxmlformats.org/spreadsheetml/2006/main" count="22" uniqueCount="22">
  <si>
    <t>Employee</t>
  </si>
  <si>
    <t>Month</t>
  </si>
  <si>
    <t>Client</t>
  </si>
  <si>
    <t>Date</t>
  </si>
  <si>
    <t>Task/Project</t>
  </si>
  <si>
    <t>Time In</t>
  </si>
  <si>
    <t>Time Out</t>
  </si>
  <si>
    <t>Overtime Hours</t>
  </si>
  <si>
    <t>Absence Hours</t>
  </si>
  <si>
    <t>Total Hours</t>
  </si>
  <si>
    <t>Create template</t>
  </si>
  <si>
    <t>Revise template</t>
  </si>
  <si>
    <t>Meeting about template</t>
  </si>
  <si>
    <t>Finish template</t>
  </si>
  <si>
    <t>Total Hours Worked</t>
  </si>
  <si>
    <t>Rate Per Hour</t>
  </si>
  <si>
    <t>Overtime hours</t>
  </si>
  <si>
    <t>Overtime rate</t>
  </si>
  <si>
    <t>Pay</t>
  </si>
  <si>
    <t>TOTAL PAY</t>
  </si>
  <si>
    <t>Employee Signature</t>
  </si>
  <si>
    <t>Client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</si>
</sst>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/d/yyyy"/>
    <numFmt numFmtId="165" formatCode="&quot;$&quot;#,##0.00"/>
    <numFmt numFmtId="166" formatCode="mmm&quot; &quot;d&quot;, &quot;yyyy"/>
    <numFmt numFmtId="167" formatCode="h:mm am/pm"/>
    <numFmt numFmtId="168" formatCode="[h]&quot;:&quot;mm"/>
    <numFmt numFmtId="169" formatCode="&quot;$&quot;#,##0"/>
    <numFmt numFmtId="170" formatCode="#,##0.0"/>
  </numFmts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1E1FF"/>
        <bgColor rgb="FFF1E1FF"/>
      </patternFill>
    </fill>
  </fills>
  <borders count="19">
    <border/>
    <border>
      <left style="thin">
        <color rgb="FF4285F4"/>
      </left>
      <top style="thin">
        <color rgb="FF4285F4"/>
      </top>
    </border>
    <border>
      <top style="thin">
        <color rgb="FF4285F4"/>
      </top>
    </border>
    <border>
      <right style="thin">
        <color rgb="FF4285F4"/>
      </right>
      <top style="thin">
        <color rgb="FF4285F4"/>
      </top>
    </border>
    <border>
      <left style="thin">
        <color rgb="FF4285F4"/>
      </left>
    </border>
    <border>
      <bottom style="thin">
        <color rgb="FF9900FF"/>
      </bottom>
    </border>
    <border>
      <left style="thin">
        <color rgb="FF9900FF"/>
      </left>
      <top style="thin">
        <color rgb="FF9900FF"/>
      </top>
      <bottom style="thin">
        <color rgb="FF9900FF"/>
      </bottom>
    </border>
    <border>
      <right style="thin">
        <color rgb="FF9900FF"/>
      </right>
      <top style="thin">
        <color rgb="FF9900FF"/>
      </top>
      <bottom style="thin">
        <color rgb="FF9900FF"/>
      </bottom>
    </border>
    <border>
      <right style="thin">
        <color rgb="FF4285F4"/>
      </right>
    </border>
    <border>
      <left style="thin">
        <color rgb="FF9900FF"/>
      </left>
      <right style="thin">
        <color rgb="FF9900FF"/>
      </right>
      <top style="thin">
        <color rgb="FF9900FF"/>
      </top>
    </border>
    <border>
      <top style="thin">
        <color rgb="FF9900FF"/>
      </top>
    </border>
    <border>
      <left style="thin">
        <color rgb="FF9900FF"/>
      </left>
      <right style="thin">
        <color rgb="FF9900FF"/>
      </right>
    </border>
    <border>
      <right style="thin">
        <color rgb="FF9900FF"/>
      </right>
    </border>
    <border>
      <left style="thin">
        <color rgb="FF9900FF"/>
      </left>
      <right style="thin">
        <color rgb="FF9900FF"/>
      </right>
      <bottom style="thin">
        <color rgb="FF9900FF"/>
      </bottom>
    </border>
    <border>
      <right style="thin">
        <color rgb="FF9900FF"/>
      </right>
      <bottom style="thin">
        <color rgb="FF9900FF"/>
      </bottom>
    </border>
    <border>
      <left style="thin">
        <color rgb="FF4285F4"/>
      </left>
      <bottom style="thin">
        <color rgb="FF4285F4"/>
      </bottom>
    </border>
    <border>
      <bottom style="thin">
        <color rgb="FF4285F4"/>
      </bottom>
    </border>
    <border>
      <right style="thin">
        <color rgb="FF4285F4"/>
      </right>
      <bottom style="thin">
        <color rgb="FF4285F4"/>
      </bottom>
    </border>
    <border>
      <left style="thin">
        <color rgb="FF9900FF"/>
      </left>
      <right style="thin">
        <color rgb="FF9900FF"/>
      </right>
      <top style="thin">
        <color rgb="FF9900FF"/>
      </top>
      <bottom style="thin">
        <color rgb="FF9900F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0" fontId="1" numFmtId="164" xfId="0" applyAlignment="1" applyBorder="1" applyFont="1" applyNumberFormat="1">
      <alignment vertical="bottom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5" fillId="0" fontId="1" numFmtId="0" xfId="0" applyAlignment="1" applyBorder="1" applyFont="1">
      <alignment vertical="bottom"/>
    </xf>
    <xf borderId="6" fillId="2" fontId="1" numFmtId="0" xfId="0" applyAlignment="1" applyBorder="1" applyFill="1" applyFont="1">
      <alignment horizontal="right" readingOrder="0" vertical="bottom"/>
    </xf>
    <xf borderId="7" fillId="2" fontId="1" numFmtId="3" xfId="0" applyAlignment="1" applyBorder="1" applyFont="1" applyNumberFormat="1">
      <alignment horizontal="left" vertical="bottom"/>
    </xf>
    <xf borderId="8" fillId="0" fontId="2" numFmtId="0" xfId="0" applyBorder="1" applyFont="1"/>
    <xf borderId="4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5" fillId="0" fontId="2" numFmtId="165" xfId="0" applyAlignment="1" applyBorder="1" applyFont="1" applyNumberFormat="1">
      <alignment readingOrder="0"/>
    </xf>
    <xf borderId="9" fillId="2" fontId="2" numFmtId="166" xfId="0" applyAlignment="1" applyBorder="1" applyFont="1" applyNumberFormat="1">
      <alignment readingOrder="0"/>
    </xf>
    <xf borderId="10" fillId="0" fontId="1" numFmtId="0" xfId="0" applyAlignment="1" applyBorder="1" applyFont="1">
      <alignment vertical="bottom"/>
    </xf>
    <xf borderId="10" fillId="0" fontId="1" numFmtId="167" xfId="0" applyAlignment="1" applyBorder="1" applyFont="1" applyNumberFormat="1">
      <alignment horizontal="right" vertical="bottom"/>
    </xf>
    <xf borderId="10" fillId="0" fontId="1" numFmtId="167" xfId="0" applyAlignment="1" applyBorder="1" applyFont="1" applyNumberFormat="1">
      <alignment horizontal="right" readingOrder="0" vertical="bottom"/>
    </xf>
    <xf borderId="10" fillId="0" fontId="1" numFmtId="20" xfId="0" applyAlignment="1" applyBorder="1" applyFont="1" applyNumberFormat="1">
      <alignment horizontal="right" vertical="bottom"/>
    </xf>
    <xf borderId="8" fillId="0" fontId="2" numFmtId="167" xfId="0" applyBorder="1" applyFont="1" applyNumberFormat="1"/>
    <xf borderId="11" fillId="2" fontId="2" numFmtId="166" xfId="0" applyAlignment="1" applyBorder="1" applyFont="1" applyNumberFormat="1">
      <alignment readingOrder="0"/>
    </xf>
    <xf borderId="0" fillId="0" fontId="1" numFmtId="167" xfId="0" applyAlignment="1" applyFont="1" applyNumberFormat="1">
      <alignment horizontal="right" readingOrder="0" vertical="bottom"/>
    </xf>
    <xf borderId="0" fillId="0" fontId="1" numFmtId="0" xfId="0" applyAlignment="1" applyFont="1">
      <alignment shrinkToFit="0" vertical="bottom" wrapText="0"/>
    </xf>
    <xf borderId="0" fillId="0" fontId="1" numFmtId="167" xfId="0" applyAlignment="1" applyFont="1" applyNumberFormat="1">
      <alignment horizontal="right" vertical="bottom"/>
    </xf>
    <xf borderId="0" fillId="0" fontId="2" numFmtId="168" xfId="0" applyAlignment="1" applyFont="1" applyNumberFormat="1">
      <alignment readingOrder="0"/>
    </xf>
    <xf borderId="0" fillId="0" fontId="2" numFmtId="46" xfId="0" applyFont="1" applyNumberFormat="1"/>
    <xf borderId="0" fillId="0" fontId="2" numFmtId="168" xfId="0" applyFont="1" applyNumberFormat="1"/>
    <xf borderId="12" fillId="0" fontId="2" numFmtId="0" xfId="0" applyBorder="1" applyFont="1"/>
    <xf borderId="13" fillId="2" fontId="2" numFmtId="166" xfId="0" applyAlignment="1" applyBorder="1" applyFont="1" applyNumberFormat="1">
      <alignment readingOrder="0"/>
    </xf>
    <xf borderId="5" fillId="0" fontId="2" numFmtId="0" xfId="0" applyBorder="1" applyFont="1"/>
    <xf borderId="5" fillId="0" fontId="2" numFmtId="20" xfId="0" applyBorder="1" applyFont="1" applyNumberFormat="1"/>
    <xf borderId="14" fillId="0" fontId="2" numFmtId="0" xfId="0" applyBorder="1" applyFont="1"/>
    <xf borderId="0" fillId="0" fontId="1" numFmtId="166" xfId="0" applyAlignment="1" applyFont="1" applyNumberFormat="1">
      <alignment vertical="bottom"/>
    </xf>
    <xf borderId="0" fillId="0" fontId="2" numFmtId="165" xfId="0" applyAlignment="1" applyFont="1" applyNumberFormat="1">
      <alignment readingOrder="0"/>
    </xf>
    <xf borderId="4" fillId="0" fontId="2" numFmtId="0" xfId="0" applyBorder="1" applyFont="1"/>
    <xf borderId="0" fillId="0" fontId="2" numFmtId="166" xfId="0" applyFont="1" applyNumberFormat="1"/>
    <xf borderId="15" fillId="0" fontId="2" numFmtId="0" xfId="0" applyBorder="1" applyFont="1"/>
    <xf borderId="16" fillId="0" fontId="2" numFmtId="166" xfId="0" applyBorder="1" applyFont="1" applyNumberFormat="1"/>
    <xf borderId="16" fillId="0" fontId="2" numFmtId="0" xfId="0" applyBorder="1" applyFont="1"/>
    <xf borderId="17" fillId="0" fontId="2" numFmtId="0" xfId="0" applyBorder="1" applyFont="1"/>
    <xf borderId="0" fillId="0" fontId="2" numFmtId="165" xfId="0" applyFont="1" applyNumberFormat="1"/>
    <xf borderId="0" fillId="0" fontId="2" numFmtId="20" xfId="0" applyFont="1" applyNumberFormat="1"/>
    <xf borderId="18" fillId="0" fontId="2" numFmtId="20" xfId="0" applyBorder="1" applyFont="1" applyNumberFormat="1"/>
    <xf borderId="18" fillId="0" fontId="2" numFmtId="169" xfId="0" applyAlignment="1" applyBorder="1" applyFont="1" applyNumberFormat="1">
      <alignment readingOrder="0"/>
    </xf>
    <xf borderId="18" fillId="0" fontId="2" numFmtId="170" xfId="0" applyAlignment="1" applyBorder="1" applyFont="1" applyNumberFormat="1">
      <alignment readingOrder="0"/>
    </xf>
    <xf borderId="18" fillId="0" fontId="2" numFmtId="169" xfId="0" applyBorder="1" applyFont="1" applyNumberFormat="1"/>
    <xf borderId="1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6.5"/>
    <col customWidth="1" min="3" max="3" width="18.38"/>
    <col customWidth="1" min="5" max="6" width="15.63"/>
  </cols>
  <sheetData>
    <row r="1">
      <c r="A1" s="1"/>
      <c r="B1" s="2"/>
      <c r="C1" s="2"/>
      <c r="D1" s="2"/>
      <c r="E1" s="2"/>
      <c r="F1" s="3"/>
      <c r="G1" s="2"/>
      <c r="H1" s="4"/>
      <c r="I1" s="5"/>
    </row>
    <row r="2">
      <c r="A2" s="6"/>
      <c r="B2" s="7" t="s">
        <v>0</v>
      </c>
      <c r="C2" s="8"/>
      <c r="G2" s="9" t="s">
        <v>1</v>
      </c>
      <c r="H2" s="10">
        <f>MONTH(TODAY())</f>
        <v>4</v>
      </c>
      <c r="I2" s="11"/>
    </row>
    <row r="3">
      <c r="A3" s="6"/>
      <c r="B3" s="7" t="s">
        <v>2</v>
      </c>
      <c r="C3" s="8"/>
      <c r="D3" s="7"/>
      <c r="E3" s="7"/>
      <c r="G3" s="7"/>
      <c r="I3" s="11"/>
    </row>
    <row r="4">
      <c r="A4" s="6"/>
      <c r="B4" s="7"/>
      <c r="C4" s="7"/>
      <c r="D4" s="7"/>
      <c r="E4" s="7"/>
      <c r="G4" s="7"/>
      <c r="I4" s="11"/>
    </row>
    <row r="5">
      <c r="A5" s="6"/>
      <c r="B5" s="7"/>
      <c r="C5" s="7"/>
      <c r="D5" s="7"/>
      <c r="E5" s="7"/>
      <c r="F5" s="7"/>
      <c r="G5" s="7"/>
      <c r="I5" s="11"/>
    </row>
    <row r="6">
      <c r="A6" s="12"/>
      <c r="B6" s="13" t="s">
        <v>3</v>
      </c>
      <c r="C6" s="14" t="s">
        <v>4</v>
      </c>
      <c r="D6" s="15" t="s">
        <v>5</v>
      </c>
      <c r="E6" s="15" t="s">
        <v>6</v>
      </c>
      <c r="F6" s="13" t="s">
        <v>7</v>
      </c>
      <c r="G6" s="13" t="s">
        <v>8</v>
      </c>
      <c r="H6" s="16" t="s">
        <v>9</v>
      </c>
    </row>
    <row r="7">
      <c r="A7" s="12"/>
      <c r="B7" s="17">
        <f>IFERROR(__xludf.DUMMYFUNCTION("FILTER(ARRAYFORMULA(DATE(YEAR(TODAY()),MONTH(TODAY()),SEQUENCE(DAYS(INDEX(EOMONTH(TODAY(),0),1),1),1))),MONTH(ARRAYFORMULA(DATE(YEAR(TODAY()),MONTH(TODAY()),SEQUENCE(DAYS(INDEX(EOMONTH(TODAY(),0),1),1),1))))= MONTH(TODAY()),YEAR(ARRAYFORMULA(DATE(YEAR(TOD"&amp;"AY()),MONTH(TODAY()),SEQUENCE(DAYS(INDEX(EOMONTH(TODAY(),0),1),1),1))))=YEAR(TODAY()))"),45017.0)</f>
        <v>45017</v>
      </c>
      <c r="C7" s="18" t="s">
        <v>10</v>
      </c>
      <c r="D7" s="19">
        <v>0.3333333333333333</v>
      </c>
      <c r="E7" s="20">
        <v>0.5</v>
      </c>
      <c r="F7" s="21"/>
      <c r="H7" s="22">
        <f t="shared" ref="H7:H10" si="1">E7-D7</f>
        <v>0.1666666667</v>
      </c>
    </row>
    <row r="8">
      <c r="A8" s="12"/>
      <c r="B8" s="23">
        <f>IFERROR(__xludf.DUMMYFUNCTION("""COMPUTED_VALUE"""),45018.0)</f>
        <v>45018</v>
      </c>
      <c r="C8" s="7" t="s">
        <v>11</v>
      </c>
      <c r="D8" s="24">
        <v>0.375</v>
      </c>
      <c r="E8" s="24">
        <v>0.5833333333333334</v>
      </c>
      <c r="H8" s="22">
        <f t="shared" si="1"/>
        <v>0.2083333333</v>
      </c>
    </row>
    <row r="9">
      <c r="A9" s="12"/>
      <c r="B9" s="23">
        <f>IFERROR(__xludf.DUMMYFUNCTION("""COMPUTED_VALUE"""),45019.0)</f>
        <v>45019</v>
      </c>
      <c r="C9" s="25" t="s">
        <v>12</v>
      </c>
      <c r="D9" s="26">
        <v>0.5416666666666666</v>
      </c>
      <c r="E9" s="24">
        <v>0.75</v>
      </c>
      <c r="F9" s="27">
        <v>0.08333333333333333</v>
      </c>
      <c r="G9" s="28"/>
      <c r="H9" s="22">
        <f t="shared" si="1"/>
        <v>0.2083333333</v>
      </c>
    </row>
    <row r="10">
      <c r="A10" s="12"/>
      <c r="B10" s="23">
        <f>IFERROR(__xludf.DUMMYFUNCTION("""COMPUTED_VALUE"""),45020.0)</f>
        <v>45020</v>
      </c>
      <c r="C10" s="7" t="s">
        <v>13</v>
      </c>
      <c r="D10" s="24">
        <v>0.5</v>
      </c>
      <c r="E10" s="26">
        <v>0.7083333333333334</v>
      </c>
      <c r="F10" s="27">
        <v>0.08333333333333333</v>
      </c>
      <c r="G10" s="28"/>
      <c r="H10" s="22">
        <f t="shared" si="1"/>
        <v>0.2083333333</v>
      </c>
    </row>
    <row r="11">
      <c r="A11" s="12"/>
      <c r="B11" s="23">
        <f>IFERROR(__xludf.DUMMYFUNCTION("""COMPUTED_VALUE"""),45021.0)</f>
        <v>45021</v>
      </c>
      <c r="C11" s="7"/>
      <c r="D11" s="7"/>
      <c r="E11" s="7"/>
      <c r="F11" s="28"/>
      <c r="G11" s="29">
        <v>0.3333333333333333</v>
      </c>
      <c r="H11" s="11"/>
    </row>
    <row r="12">
      <c r="A12" s="12"/>
      <c r="B12" s="23">
        <f>IFERROR(__xludf.DUMMYFUNCTION("""COMPUTED_VALUE"""),45022.0)</f>
        <v>45022</v>
      </c>
      <c r="C12" s="7"/>
      <c r="D12" s="7"/>
      <c r="E12" s="7"/>
      <c r="F12" s="7"/>
      <c r="H12" s="30"/>
      <c r="I12" s="11"/>
    </row>
    <row r="13">
      <c r="A13" s="12"/>
      <c r="B13" s="31">
        <f>IFERROR(__xludf.DUMMYFUNCTION("""COMPUTED_VALUE"""),45023.0)</f>
        <v>45023</v>
      </c>
      <c r="C13" s="8"/>
      <c r="D13" s="32"/>
      <c r="E13" s="33"/>
      <c r="F13" s="8"/>
      <c r="G13" s="32"/>
      <c r="H13" s="34"/>
      <c r="I13" s="11"/>
    </row>
    <row r="14">
      <c r="A14" s="6"/>
      <c r="B14" s="35">
        <f>IFERROR(__xludf.DUMMYFUNCTION("""COMPUTED_VALUE"""),45024.0)</f>
        <v>45024</v>
      </c>
      <c r="D14" s="7"/>
      <c r="E14" s="36"/>
      <c r="G14" s="7"/>
      <c r="I14" s="11"/>
    </row>
    <row r="15">
      <c r="A15" s="6"/>
      <c r="B15" s="35">
        <f>IFERROR(__xludf.DUMMYFUNCTION("""COMPUTED_VALUE"""),45025.0)</f>
        <v>45025</v>
      </c>
      <c r="I15" s="11"/>
    </row>
    <row r="16">
      <c r="A16" s="6"/>
      <c r="B16" s="35">
        <f>IFERROR(__xludf.DUMMYFUNCTION("""COMPUTED_VALUE"""),45026.0)</f>
        <v>45026</v>
      </c>
      <c r="I16" s="11"/>
    </row>
    <row r="17">
      <c r="A17" s="6"/>
      <c r="B17" s="35">
        <f>IFERROR(__xludf.DUMMYFUNCTION("""COMPUTED_VALUE"""),45027.0)</f>
        <v>45027</v>
      </c>
      <c r="I17" s="11"/>
    </row>
    <row r="18">
      <c r="A18" s="6"/>
      <c r="B18" s="35">
        <f>IFERROR(__xludf.DUMMYFUNCTION("""COMPUTED_VALUE"""),45028.0)</f>
        <v>45028</v>
      </c>
      <c r="I18" s="11"/>
    </row>
    <row r="19">
      <c r="A19" s="6"/>
      <c r="B19" s="35">
        <f>IFERROR(__xludf.DUMMYFUNCTION("""COMPUTED_VALUE"""),45029.0)</f>
        <v>45029</v>
      </c>
      <c r="C19" s="7"/>
      <c r="I19" s="11"/>
    </row>
    <row r="20">
      <c r="A20" s="6"/>
      <c r="B20" s="35">
        <f>IFERROR(__xludf.DUMMYFUNCTION("""COMPUTED_VALUE"""),45030.0)</f>
        <v>45030</v>
      </c>
      <c r="C20" s="7"/>
      <c r="I20" s="11"/>
    </row>
    <row r="21">
      <c r="A21" s="37"/>
      <c r="B21" s="35">
        <f>IFERROR(__xludf.DUMMYFUNCTION("""COMPUTED_VALUE"""),45031.0)</f>
        <v>45031</v>
      </c>
      <c r="C21" s="7"/>
      <c r="I21" s="11"/>
    </row>
    <row r="22">
      <c r="A22" s="37"/>
      <c r="B22" s="38">
        <f>IFERROR(__xludf.DUMMYFUNCTION("""COMPUTED_VALUE"""),45032.0)</f>
        <v>45032</v>
      </c>
      <c r="I22" s="11"/>
    </row>
    <row r="23">
      <c r="A23" s="37"/>
      <c r="B23" s="38">
        <f>IFERROR(__xludf.DUMMYFUNCTION("""COMPUTED_VALUE"""),45033.0)</f>
        <v>45033</v>
      </c>
      <c r="I23" s="11"/>
    </row>
    <row r="24">
      <c r="A24" s="39"/>
      <c r="B24" s="40">
        <f>IFERROR(__xludf.DUMMYFUNCTION("""COMPUTED_VALUE"""),45034.0)</f>
        <v>45034</v>
      </c>
      <c r="C24" s="41"/>
      <c r="D24" s="41"/>
      <c r="E24" s="41"/>
      <c r="F24" s="41"/>
      <c r="G24" s="41"/>
      <c r="H24" s="41"/>
      <c r="I24" s="42"/>
    </row>
    <row r="25">
      <c r="B25" s="38">
        <f>IFERROR(__xludf.DUMMYFUNCTION("""COMPUTED_VALUE"""),45035.0)</f>
        <v>45035</v>
      </c>
    </row>
    <row r="26">
      <c r="B26" s="38">
        <f>IFERROR(__xludf.DUMMYFUNCTION("""COMPUTED_VALUE"""),45036.0)</f>
        <v>45036</v>
      </c>
    </row>
    <row r="27">
      <c r="B27" s="38">
        <f>IFERROR(__xludf.DUMMYFUNCTION("""COMPUTED_VALUE"""),45037.0)</f>
        <v>45037</v>
      </c>
    </row>
    <row r="28">
      <c r="B28" s="38">
        <f>IFERROR(__xludf.DUMMYFUNCTION("""COMPUTED_VALUE"""),45038.0)</f>
        <v>45038</v>
      </c>
    </row>
    <row r="29">
      <c r="B29" s="38">
        <f>IFERROR(__xludf.DUMMYFUNCTION("""COMPUTED_VALUE"""),45039.0)</f>
        <v>45039</v>
      </c>
    </row>
    <row r="30">
      <c r="B30" s="38">
        <f>IFERROR(__xludf.DUMMYFUNCTION("""COMPUTED_VALUE"""),45040.0)</f>
        <v>45040</v>
      </c>
    </row>
    <row r="31">
      <c r="B31" s="38">
        <f>IFERROR(__xludf.DUMMYFUNCTION("""COMPUTED_VALUE"""),45041.0)</f>
        <v>45041</v>
      </c>
    </row>
    <row r="32">
      <c r="B32" s="38">
        <f>IFERROR(__xludf.DUMMYFUNCTION("""COMPUTED_VALUE"""),45042.0)</f>
        <v>45042</v>
      </c>
    </row>
    <row r="33">
      <c r="B33" s="38">
        <f>IFERROR(__xludf.DUMMYFUNCTION("""COMPUTED_VALUE"""),45043.0)</f>
        <v>45043</v>
      </c>
    </row>
    <row r="34">
      <c r="B34" s="38">
        <f>IFERROR(__xludf.DUMMYFUNCTION("""COMPUTED_VALUE"""),45044.0)</f>
        <v>45044</v>
      </c>
    </row>
    <row r="35">
      <c r="B35" s="38">
        <f>IFERROR(__xludf.DUMMYFUNCTION("""COMPUTED_VALUE"""),45045.0)</f>
        <v>45045</v>
      </c>
    </row>
    <row r="36">
      <c r="B36" s="38">
        <f>IFERROR(__xludf.DUMMYFUNCTION("""COMPUTED_VALUE"""),45046.0)</f>
        <v>45046</v>
      </c>
    </row>
    <row r="37">
      <c r="D37" s="7"/>
      <c r="E37" s="43"/>
      <c r="H37" s="44"/>
    </row>
    <row r="38">
      <c r="D38" s="7"/>
    </row>
    <row r="39">
      <c r="D39" s="7"/>
      <c r="F39" s="36" t="s">
        <v>14</v>
      </c>
      <c r="G39" s="45">
        <f>sum(H7:H36)-sum(G7:G36)</f>
        <v>0.4583333333</v>
      </c>
      <c r="H39" s="45"/>
    </row>
    <row r="40">
      <c r="D40" s="7"/>
      <c r="F40" s="36" t="s">
        <v>15</v>
      </c>
      <c r="G40" s="46">
        <v>30.0</v>
      </c>
      <c r="H40" s="45"/>
    </row>
    <row r="41">
      <c r="D41" s="7"/>
      <c r="F41" s="14" t="s">
        <v>16</v>
      </c>
      <c r="G41" s="45">
        <f>SUM(F7:F36)</f>
        <v>0.1666666667</v>
      </c>
      <c r="H41" s="47"/>
    </row>
    <row r="42">
      <c r="D42" s="7"/>
      <c r="F42" s="14" t="s">
        <v>17</v>
      </c>
      <c r="G42" s="47">
        <v>1.5</v>
      </c>
      <c r="H42" s="46">
        <f>G40*G42</f>
        <v>45</v>
      </c>
    </row>
    <row r="43">
      <c r="D43" s="7"/>
      <c r="F43" s="14" t="s">
        <v>18</v>
      </c>
      <c r="G43" s="46">
        <f>(G39*24)*G40</f>
        <v>330</v>
      </c>
      <c r="H43" s="46">
        <f>(G41*24)*H42</f>
        <v>180</v>
      </c>
    </row>
    <row r="44">
      <c r="F44" s="13" t="s">
        <v>19</v>
      </c>
      <c r="G44" s="48">
        <f>G43+H43</f>
        <v>510</v>
      </c>
      <c r="H44" s="49"/>
    </row>
    <row r="46">
      <c r="B46" s="7" t="s">
        <v>20</v>
      </c>
      <c r="C46" s="8"/>
    </row>
    <row r="47">
      <c r="B47" s="7" t="s">
        <v>21</v>
      </c>
      <c r="C47" s="8"/>
      <c r="D47" s="7"/>
      <c r="E47" s="7"/>
    </row>
    <row r="48">
      <c r="D48" s="7"/>
      <c r="E48" s="7"/>
    </row>
  </sheetData>
  <drawing r:id="rId1"/>
</worksheet>
</file>